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yi\Documents\"/>
    </mc:Choice>
  </mc:AlternateContent>
  <xr:revisionPtr revIDLastSave="0" documentId="13_ncr:1_{71EE4C43-173D-4FE5-9122-BCDD9FF80279}" xr6:coauthVersionLast="45" xr6:coauthVersionMax="45" xr10:uidLastSave="{00000000-0000-0000-0000-000000000000}"/>
  <bookViews>
    <workbookView xWindow="-120" yWindow="-120" windowWidth="19800" windowHeight="11760" xr2:uid="{0ADBBC3D-32A6-EB48-8C7D-C68B216CD3C1}"/>
  </bookViews>
  <sheets>
    <sheet name="Sheet1" sheetId="1" r:id="rId1"/>
    <sheet name="Sheet2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4" l="1"/>
  <c r="J3" i="4"/>
  <c r="I3" i="4"/>
  <c r="H2" i="4"/>
  <c r="G2" i="4"/>
  <c r="F2" i="4"/>
  <c r="D2" i="4"/>
  <c r="I2" i="4" l="1"/>
  <c r="J2" i="4"/>
  <c r="K51" i="4" l="1"/>
  <c r="L51" i="4" s="1"/>
  <c r="K49" i="4"/>
  <c r="L49" i="4" s="1"/>
  <c r="K47" i="4"/>
  <c r="L47" i="4" s="1"/>
  <c r="K45" i="4"/>
  <c r="L45" i="4" s="1"/>
  <c r="K43" i="4"/>
  <c r="L43" i="4" s="1"/>
  <c r="K41" i="4"/>
  <c r="L41" i="4" s="1"/>
  <c r="K39" i="4"/>
  <c r="L39" i="4" s="1"/>
  <c r="K37" i="4"/>
  <c r="L37" i="4" s="1"/>
  <c r="K35" i="4"/>
  <c r="L35" i="4" s="1"/>
  <c r="K33" i="4"/>
  <c r="L33" i="4" s="1"/>
  <c r="K31" i="4"/>
  <c r="L31" i="4" s="1"/>
  <c r="K29" i="4"/>
  <c r="L29" i="4" s="1"/>
  <c r="K27" i="4"/>
  <c r="L27" i="4" s="1"/>
  <c r="K25" i="4"/>
  <c r="L25" i="4" s="1"/>
  <c r="K23" i="4"/>
  <c r="L23" i="4" s="1"/>
  <c r="K21" i="4"/>
  <c r="L21" i="4" s="1"/>
  <c r="K19" i="4"/>
  <c r="L19" i="4" s="1"/>
  <c r="K17" i="4"/>
  <c r="L17" i="4" s="1"/>
  <c r="K15" i="4"/>
  <c r="L15" i="4" s="1"/>
  <c r="K13" i="4"/>
  <c r="L13" i="4" s="1"/>
  <c r="K11" i="4"/>
  <c r="L11" i="4" s="1"/>
  <c r="K9" i="4"/>
  <c r="L9" i="4" s="1"/>
  <c r="K7" i="4"/>
  <c r="L7" i="4" s="1"/>
  <c r="K5" i="4"/>
  <c r="L5" i="4" s="1"/>
  <c r="K3" i="4"/>
  <c r="L3" i="4" s="1"/>
  <c r="K2" i="4"/>
  <c r="L2" i="4" s="1"/>
  <c r="K50" i="4"/>
  <c r="L50" i="4" s="1"/>
  <c r="K48" i="4"/>
  <c r="L48" i="4" s="1"/>
  <c r="K46" i="4"/>
  <c r="L46" i="4" s="1"/>
  <c r="K44" i="4"/>
  <c r="L44" i="4" s="1"/>
  <c r="K42" i="4"/>
  <c r="L42" i="4" s="1"/>
  <c r="K40" i="4"/>
  <c r="L40" i="4" s="1"/>
  <c r="K38" i="4"/>
  <c r="L38" i="4" s="1"/>
  <c r="K36" i="4"/>
  <c r="L36" i="4" s="1"/>
  <c r="K34" i="4"/>
  <c r="L34" i="4" s="1"/>
  <c r="K32" i="4"/>
  <c r="L32" i="4" s="1"/>
  <c r="K30" i="4"/>
  <c r="L30" i="4" s="1"/>
  <c r="K28" i="4"/>
  <c r="L28" i="4" s="1"/>
  <c r="K26" i="4"/>
  <c r="L26" i="4" s="1"/>
  <c r="K24" i="4"/>
  <c r="L24" i="4" s="1"/>
  <c r="K22" i="4"/>
  <c r="L22" i="4" s="1"/>
  <c r="K20" i="4"/>
  <c r="L20" i="4" s="1"/>
  <c r="K18" i="4"/>
  <c r="L18" i="4" s="1"/>
  <c r="K16" i="4"/>
  <c r="L16" i="4" s="1"/>
  <c r="K14" i="4"/>
  <c r="L14" i="4" s="1"/>
  <c r="K12" i="4"/>
  <c r="L12" i="4" s="1"/>
  <c r="K10" i="4"/>
  <c r="L10" i="4" s="1"/>
  <c r="K8" i="4"/>
  <c r="L8" i="4" s="1"/>
  <c r="K6" i="4"/>
  <c r="L6" i="4" s="1"/>
  <c r="K4" i="4"/>
  <c r="L4" i="4" s="1"/>
  <c r="F4" i="1" l="1"/>
  <c r="F3" i="1"/>
  <c r="F2" i="1"/>
  <c r="L2" i="1"/>
  <c r="K2" i="1"/>
  <c r="J2" i="1"/>
  <c r="I2" i="1"/>
  <c r="H2" i="1"/>
  <c r="F5" i="1" l="1"/>
</calcChain>
</file>

<file path=xl/sharedStrings.xml><?xml version="1.0" encoding="utf-8"?>
<sst xmlns="http://schemas.openxmlformats.org/spreadsheetml/2006/main" count="25" uniqueCount="25">
  <si>
    <t>X( Average Minutes)</t>
  </si>
  <si>
    <t>Y( Average Points)</t>
  </si>
  <si>
    <t>Median</t>
  </si>
  <si>
    <t>Maximum</t>
  </si>
  <si>
    <t>Minimum</t>
  </si>
  <si>
    <t>1st Quartile</t>
  </si>
  <si>
    <t>3rd Quartile</t>
  </si>
  <si>
    <t>20-29</t>
  </si>
  <si>
    <t>30-39</t>
  </si>
  <si>
    <t>Frequency</t>
  </si>
  <si>
    <t>Relative Frequency</t>
  </si>
  <si>
    <t>Total</t>
  </si>
  <si>
    <t>x-mean</t>
  </si>
  <si>
    <t>y-mean</t>
  </si>
  <si>
    <t>s_x</t>
  </si>
  <si>
    <t>s_y</t>
  </si>
  <si>
    <t>r</t>
  </si>
  <si>
    <t>a=y intercept</t>
  </si>
  <si>
    <t>hat(y)</t>
  </si>
  <si>
    <t>residuals</t>
  </si>
  <si>
    <t>b=slope of regression line</t>
  </si>
  <si>
    <t>X( Average earnings)</t>
  </si>
  <si>
    <t>Y( Average goals per match)</t>
  </si>
  <si>
    <t>Average goals</t>
  </si>
  <si>
    <t>10_20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</si>
</sst>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6" fontId="0" fillId="0" borderId="0" xfId="0" quotePrefix="1" applyNumberFormat="1"/>
    <xf numFmtId="9" fontId="0" fillId="0" borderId="0" xfId="1" applyFont="1"/>
    <xf numFmtId="9" fontId="0" fillId="0" borderId="0" xfId="0" applyNumberFormat="1"/>
    <xf numFmtId="2" fontId="0" fillId="0" borderId="0" xfId="0" applyNumberFormat="1"/>
    <xf numFmtId="164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Sheet1!$E$1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Sheet1!$D$2:$D$4</c:f>
              <c:strCache>
                <c:ptCount val="3"/>
                <c:pt idx="0">
                  <c:v>10_20</c:v>
                </c:pt>
                <c:pt idx="1">
                  <c:v>20-29</c:v>
                </c:pt>
                <c:pt idx="2">
                  <c:v>30-39</c:v>
                </c:pt>
              </c:strCache>
            </c:strRef>
          </c:cat>
          <c:val>
            <c:numRef>
              <c:f>Sheet1!$E$2:$E$4</c:f>
              <c:numCache>
                <c:formatCode>General</c:formatCode>
                <c:ptCount val="3"/>
                <c:pt idx="0">
                  <c:v>14</c:v>
                </c:pt>
                <c:pt idx="1">
                  <c:v>34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1D-ED4F-9636-6D0DFBD7F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67623504"/>
        <c:axId val="1967567808"/>
      </c:barChart>
      <c:catAx>
        <c:axId val="1967623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7567808"/>
        <c:crosses val="autoZero"/>
        <c:auto val="1"/>
        <c:lblAlgn val="ctr"/>
        <c:lblOffset val="100"/>
        <c:noMultiLvlLbl val="0"/>
      </c:catAx>
      <c:valAx>
        <c:axId val="1967567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7623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Sheet2!$B$1</c:f>
              <c:strCache>
                <c:ptCount val="1"/>
                <c:pt idx="0">
                  <c:v>Y( Average Points)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rgbClr val="00B050"/>
                </a:solidFill>
                <a:prstDash val="sysDot"/>
                <a:headEnd type="stealth" w="lg" len="lg"/>
                <a:tailEnd type="stealth" w="lg" len="lg"/>
              </a:ln>
              <a:effectLst/>
            </c:spPr>
            <c:trendlineType val="linear"/>
            <c:dispRSqr val="1"/>
            <c:dispEq val="0"/>
            <c:trendlineLbl>
              <c:layout>
                <c:manualLayout>
                  <c:x val="-0.35236492789576285"/>
                  <c:y val="0.1527743887863395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Sheet2!$A$2:$A$51</c:f>
              <c:numCache>
                <c:formatCode>General</c:formatCode>
                <c:ptCount val="50"/>
                <c:pt idx="0">
                  <c:v>36.799999999999997</c:v>
                </c:pt>
                <c:pt idx="1">
                  <c:v>36.9</c:v>
                </c:pt>
                <c:pt idx="2">
                  <c:v>32.799999999999997</c:v>
                </c:pt>
                <c:pt idx="3">
                  <c:v>33.700000000000003</c:v>
                </c:pt>
                <c:pt idx="4">
                  <c:v>33.799999999999997</c:v>
                </c:pt>
                <c:pt idx="5">
                  <c:v>34</c:v>
                </c:pt>
                <c:pt idx="6">
                  <c:v>35</c:v>
                </c:pt>
                <c:pt idx="7">
                  <c:v>34.6</c:v>
                </c:pt>
                <c:pt idx="8">
                  <c:v>35.5</c:v>
                </c:pt>
                <c:pt idx="9">
                  <c:v>34.9</c:v>
                </c:pt>
                <c:pt idx="10">
                  <c:v>36.9</c:v>
                </c:pt>
                <c:pt idx="11">
                  <c:v>35</c:v>
                </c:pt>
                <c:pt idx="12">
                  <c:v>33.1</c:v>
                </c:pt>
                <c:pt idx="13">
                  <c:v>33</c:v>
                </c:pt>
                <c:pt idx="14">
                  <c:v>33.700000000000003</c:v>
                </c:pt>
                <c:pt idx="15">
                  <c:v>34.5</c:v>
                </c:pt>
                <c:pt idx="16">
                  <c:v>36</c:v>
                </c:pt>
                <c:pt idx="17">
                  <c:v>34</c:v>
                </c:pt>
                <c:pt idx="18">
                  <c:v>30.6</c:v>
                </c:pt>
                <c:pt idx="19">
                  <c:v>33.200000000000003</c:v>
                </c:pt>
                <c:pt idx="20">
                  <c:v>34.9</c:v>
                </c:pt>
                <c:pt idx="21">
                  <c:v>32.200000000000003</c:v>
                </c:pt>
                <c:pt idx="22">
                  <c:v>35.9</c:v>
                </c:pt>
                <c:pt idx="23">
                  <c:v>30.2</c:v>
                </c:pt>
                <c:pt idx="24">
                  <c:v>33.5</c:v>
                </c:pt>
                <c:pt idx="25">
                  <c:v>33.9</c:v>
                </c:pt>
                <c:pt idx="26">
                  <c:v>31.4</c:v>
                </c:pt>
                <c:pt idx="27">
                  <c:v>31.9</c:v>
                </c:pt>
                <c:pt idx="28">
                  <c:v>31.3</c:v>
                </c:pt>
                <c:pt idx="29">
                  <c:v>34.700000000000003</c:v>
                </c:pt>
                <c:pt idx="30">
                  <c:v>26.6</c:v>
                </c:pt>
                <c:pt idx="31">
                  <c:v>30.3</c:v>
                </c:pt>
                <c:pt idx="32">
                  <c:v>30</c:v>
                </c:pt>
                <c:pt idx="33">
                  <c:v>30.9</c:v>
                </c:pt>
                <c:pt idx="34">
                  <c:v>33.6</c:v>
                </c:pt>
                <c:pt idx="35">
                  <c:v>33.1</c:v>
                </c:pt>
                <c:pt idx="36">
                  <c:v>31.1</c:v>
                </c:pt>
                <c:pt idx="37">
                  <c:v>32.6</c:v>
                </c:pt>
                <c:pt idx="38">
                  <c:v>34.799999999999997</c:v>
                </c:pt>
                <c:pt idx="39">
                  <c:v>31.6</c:v>
                </c:pt>
                <c:pt idx="40">
                  <c:v>31.3</c:v>
                </c:pt>
                <c:pt idx="41">
                  <c:v>31.8</c:v>
                </c:pt>
                <c:pt idx="42">
                  <c:v>33.5</c:v>
                </c:pt>
                <c:pt idx="43">
                  <c:v>31.4</c:v>
                </c:pt>
                <c:pt idx="44">
                  <c:v>31.9</c:v>
                </c:pt>
                <c:pt idx="45">
                  <c:v>34.200000000000003</c:v>
                </c:pt>
                <c:pt idx="46">
                  <c:v>27.3</c:v>
                </c:pt>
                <c:pt idx="47">
                  <c:v>28.1</c:v>
                </c:pt>
                <c:pt idx="48">
                  <c:v>31.8</c:v>
                </c:pt>
                <c:pt idx="49">
                  <c:v>33.6</c:v>
                </c:pt>
              </c:numCache>
            </c:numRef>
          </c:xVal>
          <c:yVal>
            <c:numRef>
              <c:f>Sheet2!$B$2:$B$51</c:f>
              <c:numCache>
                <c:formatCode>General</c:formatCode>
                <c:ptCount val="50"/>
                <c:pt idx="0">
                  <c:v>36.1</c:v>
                </c:pt>
                <c:pt idx="1">
                  <c:v>28</c:v>
                </c:pt>
                <c:pt idx="2">
                  <c:v>27.7</c:v>
                </c:pt>
                <c:pt idx="3">
                  <c:v>27.5</c:v>
                </c:pt>
                <c:pt idx="4">
                  <c:v>27.3</c:v>
                </c:pt>
                <c:pt idx="5">
                  <c:v>26.6</c:v>
                </c:pt>
                <c:pt idx="6">
                  <c:v>26.6</c:v>
                </c:pt>
                <c:pt idx="7">
                  <c:v>26</c:v>
                </c:pt>
                <c:pt idx="8">
                  <c:v>25.8</c:v>
                </c:pt>
                <c:pt idx="9">
                  <c:v>25.6</c:v>
                </c:pt>
                <c:pt idx="10">
                  <c:v>25.6</c:v>
                </c:pt>
                <c:pt idx="11">
                  <c:v>24.5</c:v>
                </c:pt>
                <c:pt idx="12">
                  <c:v>24.4</c:v>
                </c:pt>
                <c:pt idx="13">
                  <c:v>23.8</c:v>
                </c:pt>
                <c:pt idx="14">
                  <c:v>23.8</c:v>
                </c:pt>
                <c:pt idx="15">
                  <c:v>23.7</c:v>
                </c:pt>
                <c:pt idx="16">
                  <c:v>22.9</c:v>
                </c:pt>
                <c:pt idx="17">
                  <c:v>21.5</c:v>
                </c:pt>
                <c:pt idx="18">
                  <c:v>21.4</c:v>
                </c:pt>
                <c:pt idx="19">
                  <c:v>21.3</c:v>
                </c:pt>
                <c:pt idx="20">
                  <c:v>21.2</c:v>
                </c:pt>
                <c:pt idx="21">
                  <c:v>21.2</c:v>
                </c:pt>
                <c:pt idx="22">
                  <c:v>21.2</c:v>
                </c:pt>
                <c:pt idx="23">
                  <c:v>21.1</c:v>
                </c:pt>
                <c:pt idx="24">
                  <c:v>21.1</c:v>
                </c:pt>
                <c:pt idx="25">
                  <c:v>21</c:v>
                </c:pt>
                <c:pt idx="26">
                  <c:v>20.8</c:v>
                </c:pt>
                <c:pt idx="27">
                  <c:v>20.7</c:v>
                </c:pt>
                <c:pt idx="28">
                  <c:v>20.100000000000001</c:v>
                </c:pt>
                <c:pt idx="29">
                  <c:v>20</c:v>
                </c:pt>
                <c:pt idx="30">
                  <c:v>20</c:v>
                </c:pt>
                <c:pt idx="31">
                  <c:v>19.8</c:v>
                </c:pt>
                <c:pt idx="32">
                  <c:v>19.5</c:v>
                </c:pt>
                <c:pt idx="33">
                  <c:v>19.100000000000001</c:v>
                </c:pt>
                <c:pt idx="34">
                  <c:v>18.7</c:v>
                </c:pt>
                <c:pt idx="35">
                  <c:v>18.7</c:v>
                </c:pt>
                <c:pt idx="36">
                  <c:v>18.3</c:v>
                </c:pt>
                <c:pt idx="37">
                  <c:v>18.2</c:v>
                </c:pt>
                <c:pt idx="38">
                  <c:v>18.100000000000001</c:v>
                </c:pt>
                <c:pt idx="39">
                  <c:v>18.100000000000001</c:v>
                </c:pt>
                <c:pt idx="40">
                  <c:v>18.100000000000001</c:v>
                </c:pt>
                <c:pt idx="41">
                  <c:v>18</c:v>
                </c:pt>
                <c:pt idx="42">
                  <c:v>17.3</c:v>
                </c:pt>
                <c:pt idx="43">
                  <c:v>17.3</c:v>
                </c:pt>
                <c:pt idx="44">
                  <c:v>16.899999999999999</c:v>
                </c:pt>
                <c:pt idx="45">
                  <c:v>16.899999999999999</c:v>
                </c:pt>
                <c:pt idx="46">
                  <c:v>16.8</c:v>
                </c:pt>
                <c:pt idx="47">
                  <c:v>16.8</c:v>
                </c:pt>
                <c:pt idx="48">
                  <c:v>16.7</c:v>
                </c:pt>
                <c:pt idx="49">
                  <c:v>16.600000000000001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1E-E24A-90EF-33AD3892D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5299024"/>
        <c:axId val="1918445040"/>
      </c:scatterChart>
      <c:valAx>
        <c:axId val="1985299024"/>
        <c:scaling>
          <c:orientation val="minMax"/>
          <c:min val="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X=</a:t>
                </a:r>
                <a:r>
                  <a:rPr lang="en-US" baseline="0"/>
                  <a:t> Average Minutes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8445040"/>
        <c:crosses val="autoZero"/>
        <c:crossBetween val="midCat"/>
      </c:valAx>
      <c:valAx>
        <c:axId val="1918445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Average</a:t>
                </a:r>
                <a:r>
                  <a:rPr lang="en-US" baseline="0"/>
                  <a:t> Points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52990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592667</xdr:colOff>
      <xdr:row>10</xdr:row>
      <xdr:rowOff>46566</xdr:rowOff>
    </xdr:from>
    <xdr:to>
      <xdr:col>6</xdr:col>
      <xdr:colOff>663223</xdr:colOff>
      <xdr:row>24</xdr:row>
      <xdr:rowOff>23989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37469EEC-7145-0149-8130-F809DC6C04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673100</xdr:colOff>
      <xdr:row>2</xdr:row>
      <xdr:rowOff>146050</xdr:rowOff>
    </xdr:from>
    <xdr:to>
      <xdr:col>25</xdr:col>
      <xdr:colOff>103909</xdr:colOff>
      <xdr:row>29</xdr:row>
      <xdr:rowOff>173182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5079895-C3FE-E44F-B1C8-2C7F93D022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63500</xdr:colOff>
      <xdr:row>5</xdr:row>
      <xdr:rowOff>76200</xdr:rowOff>
    </xdr:from>
    <xdr:to>
      <xdr:col>7</xdr:col>
      <xdr:colOff>279400</xdr:colOff>
      <xdr:row>11</xdr:row>
      <xdr:rowOff>77611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2381A98B-FDEC-5E4B-9D82-BD3FDFF4A038}"/>
                </a:ext>
              </a:extLst>
            </xdr:cNvPr>
            <xdr:cNvSpPr txBox="1"/>
          </xdr:nvSpPr>
          <xdr:spPr>
            <a:xfrm>
              <a:off x="3898900" y="1092200"/>
              <a:ext cx="3975100" cy="122061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Regression</a:t>
              </a:r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line: </a:t>
              </a:r>
            </a:p>
            <a:p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	</a:t>
              </a:r>
              <a14:m>
                <m:oMath xmlns:m="http://schemas.openxmlformats.org/officeDocument/2006/math">
                  <m:acc>
                    <m:accPr>
                      <m:chr m:val="̂"/>
                      <m:ctrlPr>
                        <a:rPr lang="en-US" sz="1600" i="1">
                          <a:latin typeface="Cambria Math" panose="02040503050406030204" pitchFamily="18" charset="0"/>
                        </a:rPr>
                      </m:ctrlPr>
                    </m:accPr>
                    <m:e>
                      <m:r>
                        <a:rPr lang="en-US" sz="1600" b="0" i="1">
                          <a:latin typeface="Cambria Math" panose="02040503050406030204" pitchFamily="18" charset="0"/>
                        </a:rPr>
                        <m:t>𝑦</m:t>
                      </m:r>
                    </m:e>
                  </m:acc>
                  <m:r>
                    <a:rPr lang="en-US" sz="1600" b="0" i="1">
                      <a:latin typeface="Cambria Math" panose="02040503050406030204" pitchFamily="18" charset="0"/>
                    </a:rPr>
                    <m:t>=</m:t>
                  </m:r>
                  <m:r>
                    <a:rPr lang="en-CA" sz="1600" b="0" i="1">
                      <a:latin typeface="Cambria Math" panose="02040503050406030204" pitchFamily="18" charset="0"/>
                    </a:rPr>
                    <m:t>−</m:t>
                  </m:r>
                  <m:r>
                    <a:rPr lang="en-US" sz="1600" b="0" i="0">
                      <a:latin typeface="Cambria Math" panose="02040503050406030204" pitchFamily="18" charset="0"/>
                    </a:rPr>
                    <m:t>11.</m:t>
                  </m:r>
                </m:oMath>
              </a14:m>
              <a:r>
                <a:rPr lang="en-US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7+1.01x</a:t>
              </a:r>
            </a:p>
          </xdr:txBody>
        </xdr:sp>
      </mc:Choice>
      <mc:Fallback xmlns=""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2381A98B-FDEC-5E4B-9D82-BD3FDFF4A038}"/>
                </a:ext>
              </a:extLst>
            </xdr:cNvPr>
            <xdr:cNvSpPr txBox="1"/>
          </xdr:nvSpPr>
          <xdr:spPr>
            <a:xfrm>
              <a:off x="3898900" y="1092200"/>
              <a:ext cx="3975100" cy="1220611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Regression</a:t>
              </a:r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line: </a:t>
              </a:r>
            </a:p>
            <a:p>
              <a:r>
                <a:rPr lang="en-US" sz="1600" baseline="0">
                  <a:latin typeface="Times New Roman" panose="02020603050405020304" pitchFamily="18" charset="0"/>
                  <a:cs typeface="Times New Roman" panose="02020603050405020304" pitchFamily="18" charset="0"/>
                </a:rPr>
                <a:t>	</a:t>
              </a:r>
              <a:r>
                <a:rPr lang="en-US" sz="1600" b="0" i="0">
                  <a:latin typeface="Cambria Math" panose="02040503050406030204" pitchFamily="18" charset="0"/>
                </a:rPr>
                <a:t>𝑦 ̂=</a:t>
              </a:r>
              <a:r>
                <a:rPr lang="en-CA" sz="1600" b="0" i="0">
                  <a:latin typeface="Cambria Math" panose="02040503050406030204" pitchFamily="18" charset="0"/>
                </a:rPr>
                <a:t>−</a:t>
              </a:r>
              <a:r>
                <a:rPr lang="en-US" sz="1600" b="0" i="0">
                  <a:latin typeface="Cambria Math" panose="02040503050406030204" pitchFamily="18" charset="0"/>
                </a:rPr>
                <a:t>11.</a:t>
              </a:r>
              <a:r>
                <a:rPr lang="en-US" sz="1600">
                  <a:latin typeface="Times New Roman" panose="02020603050405020304" pitchFamily="18" charset="0"/>
                  <a:cs typeface="Times New Roman" panose="02020603050405020304" pitchFamily="18" charset="0"/>
                </a:rPr>
                <a:t>7+1.01x</a:t>
              </a:r>
            </a:p>
          </xdr:txBody>
        </xdr:sp>
      </mc:Fallback>
    </mc:AlternateContent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0.27272</cdr:x>
      <cdr:y>0.28036</cdr:y>
    </cdr:from>
    <cdr:to>
      <cdr:x>0.41322</cdr:x>
      <cdr:y>0.49502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8332D88F-F05B-6346-BFB0-E84396351995}"/>
            </a:ext>
          </a:extLst>
        </cdr:cNvPr>
        <cdr:cNvSpPr txBox="1"/>
      </cdr:nvSpPr>
      <cdr:spPr>
        <a:xfrm xmlns:a="http://schemas.openxmlformats.org/drawingml/2006/main">
          <a:off x="1670756" y="903112"/>
          <a:ext cx="860777" cy="6914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14873-4A8D-4D4C-914D-91318A04C747}">
  <dimension ref="A1:L51"/>
  <sheetViews>
    <sheetView tabSelected="1" zoomScale="89" zoomScaleNormal="89" workbookViewId="0">
      <selection activeCell="A23" sqref="A23"/>
    </sheetView>
  </sheetViews>
  <sheetFormatPr defaultColWidth="11" defaultRowHeight="15.75" x14ac:dyDescent="0.25"/>
  <cols>
    <col min="1" max="1" width="21.5" customWidth="1"/>
    <col min="2" max="2" width="19.625" customWidth="1"/>
    <col min="4" max="4" width="13.625" customWidth="1"/>
    <col min="5" max="5" width="17" bestFit="1" customWidth="1"/>
    <col min="6" max="6" width="17.375" customWidth="1"/>
    <col min="7" max="7" width="14.625" customWidth="1"/>
  </cols>
  <sheetData>
    <row r="1" spans="1:12" x14ac:dyDescent="0.25">
      <c r="A1" t="s">
        <v>21</v>
      </c>
      <c r="B1" t="s">
        <v>22</v>
      </c>
      <c r="D1" t="s">
        <v>23</v>
      </c>
      <c r="E1" t="s">
        <v>9</v>
      </c>
      <c r="F1" t="s">
        <v>10</v>
      </c>
      <c r="H1" t="s">
        <v>3</v>
      </c>
      <c r="I1" t="s">
        <v>4</v>
      </c>
      <c r="J1" t="s">
        <v>2</v>
      </c>
      <c r="K1" t="s">
        <v>5</v>
      </c>
      <c r="L1" t="s">
        <v>6</v>
      </c>
    </row>
    <row r="2" spans="1:12" x14ac:dyDescent="0.25">
      <c r="A2">
        <v>34</v>
      </c>
      <c r="B2">
        <v>3</v>
      </c>
      <c r="D2" s="1" t="s">
        <v>24</v>
      </c>
      <c r="E2">
        <v>14</v>
      </c>
      <c r="F2" s="2">
        <f>E2/$E$5</f>
        <v>0.28000000000000003</v>
      </c>
      <c r="H2">
        <f>MAX(B2:B51)</f>
        <v>6</v>
      </c>
      <c r="I2">
        <f>MIN(B2:B51)</f>
        <v>1</v>
      </c>
      <c r="J2">
        <f>MEDIAN(B2:B51)</f>
        <v>2</v>
      </c>
      <c r="K2">
        <f>_xlfn.QUARTILE.EXC(B:B,1)</f>
        <v>2</v>
      </c>
      <c r="L2">
        <f>_xlfn.QUARTILE.EXC(B:B,3)</f>
        <v>3</v>
      </c>
    </row>
    <row r="3" spans="1:12" x14ac:dyDescent="0.25">
      <c r="A3">
        <v>43</v>
      </c>
      <c r="B3">
        <v>2</v>
      </c>
      <c r="D3" t="s">
        <v>7</v>
      </c>
      <c r="E3">
        <v>34</v>
      </c>
      <c r="F3" s="2">
        <f>E3/$E$5</f>
        <v>0.68</v>
      </c>
    </row>
    <row r="4" spans="1:12" x14ac:dyDescent="0.25">
      <c r="A4">
        <v>33.32</v>
      </c>
      <c r="B4">
        <v>2</v>
      </c>
      <c r="D4" t="s">
        <v>8</v>
      </c>
      <c r="E4">
        <v>2</v>
      </c>
      <c r="F4" s="2">
        <f>E4/$E$5</f>
        <v>0.04</v>
      </c>
    </row>
    <row r="5" spans="1:12" x14ac:dyDescent="0.25">
      <c r="A5">
        <v>34.299999999999997</v>
      </c>
      <c r="B5">
        <v>1</v>
      </c>
      <c r="D5" t="s">
        <v>11</v>
      </c>
      <c r="E5">
        <v>50</v>
      </c>
      <c r="F5" s="2">
        <f>SUM(F2:F4)</f>
        <v>1</v>
      </c>
    </row>
    <row r="6" spans="1:12" x14ac:dyDescent="0.25">
      <c r="A6">
        <v>23.4</v>
      </c>
      <c r="B6">
        <v>1</v>
      </c>
    </row>
    <row r="7" spans="1:12" x14ac:dyDescent="0.25">
      <c r="A7">
        <v>34</v>
      </c>
      <c r="B7">
        <v>1</v>
      </c>
    </row>
    <row r="8" spans="1:12" x14ac:dyDescent="0.25">
      <c r="A8">
        <v>35</v>
      </c>
      <c r="B8">
        <v>4</v>
      </c>
      <c r="D8" s="1"/>
      <c r="E8" s="3"/>
    </row>
    <row r="9" spans="1:12" x14ac:dyDescent="0.25">
      <c r="A9">
        <v>34.5</v>
      </c>
      <c r="B9">
        <v>2</v>
      </c>
      <c r="E9" s="3"/>
    </row>
    <row r="10" spans="1:12" x14ac:dyDescent="0.25">
      <c r="A10">
        <v>36.200000000000003</v>
      </c>
      <c r="B10">
        <v>3</v>
      </c>
      <c r="E10" s="3"/>
    </row>
    <row r="11" spans="1:12" x14ac:dyDescent="0.25">
      <c r="A11">
        <v>33.5</v>
      </c>
      <c r="B11">
        <v>2</v>
      </c>
    </row>
    <row r="12" spans="1:12" x14ac:dyDescent="0.25">
      <c r="A12">
        <v>34.700000000000003</v>
      </c>
      <c r="B12">
        <v>4</v>
      </c>
    </row>
    <row r="13" spans="1:12" x14ac:dyDescent="0.25">
      <c r="A13">
        <v>34</v>
      </c>
      <c r="B13">
        <v>2</v>
      </c>
    </row>
    <row r="14" spans="1:12" x14ac:dyDescent="0.25">
      <c r="A14">
        <v>37.450000000000003</v>
      </c>
      <c r="B14">
        <v>5</v>
      </c>
    </row>
    <row r="15" spans="1:12" x14ac:dyDescent="0.25">
      <c r="A15">
        <v>24.2</v>
      </c>
      <c r="B15">
        <v>6</v>
      </c>
    </row>
    <row r="16" spans="1:12" x14ac:dyDescent="0.25">
      <c r="A16">
        <v>32.200000000000003</v>
      </c>
      <c r="B16">
        <v>4</v>
      </c>
    </row>
    <row r="17" spans="1:2" x14ac:dyDescent="0.25">
      <c r="A17">
        <v>33.1</v>
      </c>
      <c r="B17">
        <v>3</v>
      </c>
    </row>
    <row r="18" spans="1:2" x14ac:dyDescent="0.25">
      <c r="A18">
        <v>31.4</v>
      </c>
      <c r="B18">
        <v>4</v>
      </c>
    </row>
    <row r="19" spans="1:2" x14ac:dyDescent="0.25">
      <c r="A19">
        <v>36.1</v>
      </c>
      <c r="B19">
        <v>2</v>
      </c>
    </row>
    <row r="20" spans="1:2" x14ac:dyDescent="0.25">
      <c r="A20">
        <v>32.299999999999997</v>
      </c>
      <c r="B20">
        <v>2</v>
      </c>
    </row>
    <row r="21" spans="1:2" x14ac:dyDescent="0.25">
      <c r="A21">
        <v>33.229999999999997</v>
      </c>
      <c r="B21">
        <v>4</v>
      </c>
    </row>
    <row r="22" spans="1:2" x14ac:dyDescent="0.25">
      <c r="A22">
        <v>34.1</v>
      </c>
      <c r="B22">
        <v>3</v>
      </c>
    </row>
    <row r="23" spans="1:2" x14ac:dyDescent="0.25">
      <c r="A23">
        <v>32.4</v>
      </c>
      <c r="B23">
        <v>2</v>
      </c>
    </row>
    <row r="24" spans="1:2" x14ac:dyDescent="0.25">
      <c r="A24">
        <v>32.200000000000003</v>
      </c>
      <c r="B24">
        <v>3</v>
      </c>
    </row>
    <row r="25" spans="1:2" x14ac:dyDescent="0.25">
      <c r="A25">
        <v>30</v>
      </c>
      <c r="B25">
        <v>2</v>
      </c>
    </row>
    <row r="26" spans="1:2" x14ac:dyDescent="0.25">
      <c r="A26">
        <v>33.200000000000003</v>
      </c>
      <c r="B26">
        <v>3</v>
      </c>
    </row>
    <row r="27" spans="1:2" x14ac:dyDescent="0.25">
      <c r="A27">
        <v>32.299999999999997</v>
      </c>
      <c r="B27">
        <v>2</v>
      </c>
    </row>
    <row r="28" spans="1:2" x14ac:dyDescent="0.25">
      <c r="A28">
        <v>31.4</v>
      </c>
      <c r="B28">
        <v>2</v>
      </c>
    </row>
    <row r="29" spans="1:2" x14ac:dyDescent="0.25">
      <c r="A29">
        <v>31.8</v>
      </c>
      <c r="B29">
        <v>4</v>
      </c>
    </row>
    <row r="30" spans="1:2" x14ac:dyDescent="0.25">
      <c r="A30">
        <v>32.200000000000003</v>
      </c>
      <c r="B30">
        <v>3</v>
      </c>
    </row>
    <row r="31" spans="1:2" x14ac:dyDescent="0.25">
      <c r="A31">
        <v>34.200000000000003</v>
      </c>
      <c r="B31">
        <v>2</v>
      </c>
    </row>
    <row r="32" spans="1:2" x14ac:dyDescent="0.25">
      <c r="A32">
        <v>32.299999999999997</v>
      </c>
      <c r="B32">
        <v>4</v>
      </c>
    </row>
    <row r="33" spans="1:2" x14ac:dyDescent="0.25">
      <c r="A33">
        <v>30.3</v>
      </c>
      <c r="B33">
        <v>4</v>
      </c>
    </row>
    <row r="34" spans="1:2" x14ac:dyDescent="0.25">
      <c r="A34">
        <v>29</v>
      </c>
      <c r="B34">
        <v>2</v>
      </c>
    </row>
    <row r="35" spans="1:2" x14ac:dyDescent="0.25">
      <c r="A35">
        <v>30.3</v>
      </c>
      <c r="B35">
        <v>1</v>
      </c>
    </row>
    <row r="36" spans="1:2" x14ac:dyDescent="0.25">
      <c r="A36">
        <v>32.4</v>
      </c>
      <c r="B36">
        <v>1</v>
      </c>
    </row>
    <row r="37" spans="1:2" x14ac:dyDescent="0.25">
      <c r="A37">
        <v>33.1</v>
      </c>
      <c r="B37">
        <v>2</v>
      </c>
    </row>
    <row r="38" spans="1:2" x14ac:dyDescent="0.25">
      <c r="A38">
        <v>34.200000000000003</v>
      </c>
      <c r="B38">
        <v>3</v>
      </c>
    </row>
    <row r="39" spans="1:2" x14ac:dyDescent="0.25">
      <c r="A39">
        <v>32.4</v>
      </c>
      <c r="B39">
        <v>2</v>
      </c>
    </row>
    <row r="40" spans="1:2" x14ac:dyDescent="0.25">
      <c r="A40">
        <v>32.4</v>
      </c>
      <c r="B40">
        <v>3</v>
      </c>
    </row>
    <row r="41" spans="1:2" x14ac:dyDescent="0.25">
      <c r="A41">
        <v>32.299999999999997</v>
      </c>
      <c r="B41">
        <v>5</v>
      </c>
    </row>
    <row r="42" spans="1:2" x14ac:dyDescent="0.25">
      <c r="A42">
        <v>31.4</v>
      </c>
      <c r="B42">
        <v>2</v>
      </c>
    </row>
    <row r="43" spans="1:2" x14ac:dyDescent="0.25">
      <c r="A43">
        <v>33.200000000000003</v>
      </c>
      <c r="B43">
        <v>3</v>
      </c>
    </row>
    <row r="44" spans="1:2" x14ac:dyDescent="0.25">
      <c r="A44">
        <v>33.5</v>
      </c>
      <c r="B44">
        <v>2</v>
      </c>
    </row>
    <row r="45" spans="1:2" x14ac:dyDescent="0.25">
      <c r="A45">
        <v>31.5</v>
      </c>
      <c r="B45">
        <v>1</v>
      </c>
    </row>
    <row r="46" spans="1:2" x14ac:dyDescent="0.25">
      <c r="A46">
        <v>31.4</v>
      </c>
      <c r="B46">
        <v>2</v>
      </c>
    </row>
    <row r="47" spans="1:2" x14ac:dyDescent="0.25">
      <c r="A47">
        <v>34.6</v>
      </c>
      <c r="B47">
        <v>2</v>
      </c>
    </row>
    <row r="48" spans="1:2" x14ac:dyDescent="0.25">
      <c r="A48">
        <v>27.8</v>
      </c>
      <c r="B48">
        <v>2</v>
      </c>
    </row>
    <row r="49" spans="1:2" x14ac:dyDescent="0.25">
      <c r="A49">
        <v>28.6</v>
      </c>
      <c r="B49">
        <v>2</v>
      </c>
    </row>
    <row r="50" spans="1:2" x14ac:dyDescent="0.25">
      <c r="A50">
        <v>31.7</v>
      </c>
      <c r="B50">
        <v>1</v>
      </c>
    </row>
    <row r="51" spans="1:2" x14ac:dyDescent="0.25">
      <c r="A51">
        <v>34.1</v>
      </c>
      <c r="B51">
        <v>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B8BD-FABA-3C42-AAB9-115B0D2A9E9B}">
  <dimension ref="A1:L51"/>
  <sheetViews>
    <sheetView topLeftCell="B1" zoomScale="82" zoomScaleNormal="82" workbookViewId="0">
      <selection activeCell="K2" sqref="K2"/>
    </sheetView>
  </sheetViews>
  <sheetFormatPr defaultColWidth="11" defaultRowHeight="15.75" x14ac:dyDescent="0.25"/>
  <cols>
    <col min="1" max="1" width="19.375" customWidth="1"/>
    <col min="2" max="2" width="20" customWidth="1"/>
    <col min="4" max="4" width="16.125" customWidth="1"/>
    <col min="9" max="9" width="21.875" customWidth="1"/>
    <col min="10" max="10" width="15.625" customWidth="1"/>
  </cols>
  <sheetData>
    <row r="1" spans="1:12" x14ac:dyDescent="0.25">
      <c r="A1" t="s">
        <v>0</v>
      </c>
      <c r="B1" t="s">
        <v>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20</v>
      </c>
      <c r="J1" t="s">
        <v>17</v>
      </c>
      <c r="K1" t="s">
        <v>18</v>
      </c>
      <c r="L1" t="s">
        <v>19</v>
      </c>
    </row>
    <row r="2" spans="1:12" x14ac:dyDescent="0.25">
      <c r="A2">
        <v>36.799999999999997</v>
      </c>
      <c r="B2">
        <v>36.1</v>
      </c>
      <c r="D2" s="5">
        <f>AVERAGE(A2:A51)</f>
        <v>32.947999999999986</v>
      </c>
      <c r="E2" s="5">
        <f>AVERAGE(B2:B51)</f>
        <v>21.568000000000001</v>
      </c>
      <c r="F2" s="4">
        <f>_xlfn.STDEV.S(A2:A51)</f>
        <v>2.2860035531245262</v>
      </c>
      <c r="G2" s="4">
        <f>_xlfn.STDEV.S(B2:B51)</f>
        <v>4.0308220663547489</v>
      </c>
      <c r="H2" s="4">
        <f>CORREL(A2:A51,B2:B51)</f>
        <v>0.57236219616092043</v>
      </c>
      <c r="I2" s="4">
        <f>H2*G2/F2</f>
        <v>1.0092242276173875</v>
      </c>
      <c r="J2" s="5">
        <f>E2-I2*D2</f>
        <v>-11.68391985153767</v>
      </c>
      <c r="K2" s="5">
        <f>$J$2+$I$2*A2</f>
        <v>25.455531724782187</v>
      </c>
      <c r="L2" s="5">
        <f>B2-K2</f>
        <v>10.644468275217815</v>
      </c>
    </row>
    <row r="3" spans="1:12" x14ac:dyDescent="0.25">
      <c r="A3">
        <v>36.9</v>
      </c>
      <c r="B3">
        <v>28</v>
      </c>
      <c r="I3" s="4">
        <f>INDEX(LINEST(B2:B51,A2:A51),1)</f>
        <v>1.0092242276173844</v>
      </c>
      <c r="J3" s="5">
        <f>INDEX(LINEST(B2:B51,A2:A51),2)</f>
        <v>-11.683919851537564</v>
      </c>
      <c r="K3" s="5">
        <f t="shared" ref="K3:K51" si="0">$J$2+$I$2*A3</f>
        <v>25.556454147543928</v>
      </c>
      <c r="L3" s="5">
        <f>B3-K3</f>
        <v>2.4435458524560723</v>
      </c>
    </row>
    <row r="4" spans="1:12" x14ac:dyDescent="0.25">
      <c r="A4">
        <v>32.799999999999997</v>
      </c>
      <c r="B4">
        <v>27.7</v>
      </c>
      <c r="K4" s="5">
        <f t="shared" si="0"/>
        <v>21.418634814312636</v>
      </c>
      <c r="L4" s="5">
        <f t="shared" ref="L4:L51" si="1">B4-K4</f>
        <v>6.2813651856873634</v>
      </c>
    </row>
    <row r="5" spans="1:12" x14ac:dyDescent="0.25">
      <c r="A5">
        <v>33.700000000000003</v>
      </c>
      <c r="B5">
        <v>27.5</v>
      </c>
      <c r="K5" s="5">
        <f t="shared" si="0"/>
        <v>22.32693661916829</v>
      </c>
      <c r="L5" s="5">
        <f t="shared" si="1"/>
        <v>5.1730633808317101</v>
      </c>
    </row>
    <row r="6" spans="1:12" x14ac:dyDescent="0.25">
      <c r="A6">
        <v>33.799999999999997</v>
      </c>
      <c r="B6">
        <v>27.3</v>
      </c>
      <c r="K6" s="5">
        <f t="shared" si="0"/>
        <v>22.427859041930024</v>
      </c>
      <c r="L6" s="5">
        <f t="shared" si="1"/>
        <v>4.872140958069977</v>
      </c>
    </row>
    <row r="7" spans="1:12" x14ac:dyDescent="0.25">
      <c r="A7">
        <v>34</v>
      </c>
      <c r="B7">
        <v>26.6</v>
      </c>
      <c r="K7" s="5">
        <f t="shared" si="0"/>
        <v>22.629703887453505</v>
      </c>
      <c r="L7" s="5">
        <f t="shared" si="1"/>
        <v>3.9702961125464959</v>
      </c>
    </row>
    <row r="8" spans="1:12" x14ac:dyDescent="0.25">
      <c r="A8">
        <v>35</v>
      </c>
      <c r="B8">
        <v>26.6</v>
      </c>
      <c r="K8" s="5">
        <f t="shared" si="0"/>
        <v>23.638928115070893</v>
      </c>
      <c r="L8" s="5">
        <f t="shared" si="1"/>
        <v>2.9610718849291082</v>
      </c>
    </row>
    <row r="9" spans="1:12" x14ac:dyDescent="0.25">
      <c r="A9">
        <v>34.6</v>
      </c>
      <c r="B9">
        <v>26</v>
      </c>
      <c r="K9" s="5">
        <f t="shared" si="0"/>
        <v>23.235238424023937</v>
      </c>
      <c r="L9" s="5">
        <f t="shared" si="1"/>
        <v>2.7647615759760633</v>
      </c>
    </row>
    <row r="10" spans="1:12" x14ac:dyDescent="0.25">
      <c r="A10">
        <v>35.5</v>
      </c>
      <c r="B10">
        <v>25.8</v>
      </c>
      <c r="K10" s="5">
        <f t="shared" si="0"/>
        <v>24.143540228879584</v>
      </c>
      <c r="L10" s="5">
        <f t="shared" si="1"/>
        <v>1.6564597711204172</v>
      </c>
    </row>
    <row r="11" spans="1:12" x14ac:dyDescent="0.25">
      <c r="A11">
        <v>34.9</v>
      </c>
      <c r="B11">
        <v>25.6</v>
      </c>
      <c r="K11" s="5">
        <f t="shared" si="0"/>
        <v>23.538005692309152</v>
      </c>
      <c r="L11" s="5">
        <f t="shared" si="1"/>
        <v>2.0619943076908491</v>
      </c>
    </row>
    <row r="12" spans="1:12" x14ac:dyDescent="0.25">
      <c r="A12">
        <v>36.9</v>
      </c>
      <c r="B12">
        <v>25.6</v>
      </c>
      <c r="K12" s="5">
        <f t="shared" si="0"/>
        <v>25.556454147543928</v>
      </c>
      <c r="L12" s="5">
        <f t="shared" si="1"/>
        <v>4.3545852456073675E-2</v>
      </c>
    </row>
    <row r="13" spans="1:12" x14ac:dyDescent="0.25">
      <c r="A13">
        <v>35</v>
      </c>
      <c r="B13">
        <v>24.5</v>
      </c>
      <c r="K13" s="5">
        <f t="shared" si="0"/>
        <v>23.638928115070893</v>
      </c>
      <c r="L13" s="5">
        <f t="shared" si="1"/>
        <v>0.8610718849291068</v>
      </c>
    </row>
    <row r="14" spans="1:12" x14ac:dyDescent="0.25">
      <c r="A14">
        <v>33.1</v>
      </c>
      <c r="B14">
        <v>24.4</v>
      </c>
      <c r="K14" s="5">
        <f t="shared" si="0"/>
        <v>21.721402082597859</v>
      </c>
      <c r="L14" s="5">
        <f t="shared" si="1"/>
        <v>2.6785979174021399</v>
      </c>
    </row>
    <row r="15" spans="1:12" x14ac:dyDescent="0.25">
      <c r="A15">
        <v>33</v>
      </c>
      <c r="B15">
        <v>23.8</v>
      </c>
      <c r="K15" s="5">
        <f t="shared" si="0"/>
        <v>21.620479659836118</v>
      </c>
      <c r="L15" s="5">
        <f t="shared" si="1"/>
        <v>2.179520340163883</v>
      </c>
    </row>
    <row r="16" spans="1:12" x14ac:dyDescent="0.25">
      <c r="A16">
        <v>33.700000000000003</v>
      </c>
      <c r="B16">
        <v>23.8</v>
      </c>
      <c r="K16" s="5">
        <f t="shared" si="0"/>
        <v>22.32693661916829</v>
      </c>
      <c r="L16" s="5">
        <f t="shared" si="1"/>
        <v>1.4730633808317108</v>
      </c>
    </row>
    <row r="17" spans="1:12" x14ac:dyDescent="0.25">
      <c r="A17">
        <v>34.5</v>
      </c>
      <c r="B17">
        <v>23.7</v>
      </c>
      <c r="K17" s="5">
        <f t="shared" si="0"/>
        <v>23.134316001262196</v>
      </c>
      <c r="L17" s="5">
        <f t="shared" si="1"/>
        <v>0.56568399873780351</v>
      </c>
    </row>
    <row r="18" spans="1:12" x14ac:dyDescent="0.25">
      <c r="A18">
        <v>36</v>
      </c>
      <c r="B18">
        <v>22.9</v>
      </c>
      <c r="K18" s="5">
        <f t="shared" si="0"/>
        <v>24.648152342688281</v>
      </c>
      <c r="L18" s="5">
        <f t="shared" si="1"/>
        <v>-1.7481523426882823</v>
      </c>
    </row>
    <row r="19" spans="1:12" x14ac:dyDescent="0.25">
      <c r="A19">
        <v>34</v>
      </c>
      <c r="B19">
        <v>21.5</v>
      </c>
      <c r="K19" s="5">
        <f t="shared" si="0"/>
        <v>22.629703887453505</v>
      </c>
      <c r="L19" s="5">
        <f t="shared" si="1"/>
        <v>-1.1297038874535055</v>
      </c>
    </row>
    <row r="20" spans="1:12" x14ac:dyDescent="0.25">
      <c r="A20">
        <v>30.6</v>
      </c>
      <c r="B20">
        <v>21.4</v>
      </c>
      <c r="K20" s="5">
        <f t="shared" si="0"/>
        <v>19.198341513554389</v>
      </c>
      <c r="L20" s="5">
        <f t="shared" si="1"/>
        <v>2.2016584864456092</v>
      </c>
    </row>
    <row r="21" spans="1:12" x14ac:dyDescent="0.25">
      <c r="A21">
        <v>33.200000000000003</v>
      </c>
      <c r="B21">
        <v>21.3</v>
      </c>
      <c r="K21" s="5">
        <f t="shared" si="0"/>
        <v>21.8223245053596</v>
      </c>
      <c r="L21" s="5">
        <f t="shared" si="1"/>
        <v>-0.52232450535959885</v>
      </c>
    </row>
    <row r="22" spans="1:12" x14ac:dyDescent="0.25">
      <c r="A22">
        <v>34.9</v>
      </c>
      <c r="B22">
        <v>21.2</v>
      </c>
      <c r="K22" s="5">
        <f t="shared" si="0"/>
        <v>23.538005692309152</v>
      </c>
      <c r="L22" s="5">
        <f t="shared" si="1"/>
        <v>-2.338005692309153</v>
      </c>
    </row>
    <row r="23" spans="1:12" x14ac:dyDescent="0.25">
      <c r="A23">
        <v>32.200000000000003</v>
      </c>
      <c r="B23">
        <v>21.2</v>
      </c>
      <c r="K23" s="5">
        <f t="shared" si="0"/>
        <v>20.813100277742212</v>
      </c>
      <c r="L23" s="5">
        <f t="shared" si="1"/>
        <v>0.38689972225778746</v>
      </c>
    </row>
    <row r="24" spans="1:12" x14ac:dyDescent="0.25">
      <c r="A24">
        <v>35.9</v>
      </c>
      <c r="B24">
        <v>21.2</v>
      </c>
      <c r="K24" s="5">
        <f t="shared" si="0"/>
        <v>24.54722991992654</v>
      </c>
      <c r="L24" s="5">
        <f t="shared" si="1"/>
        <v>-3.3472299199265407</v>
      </c>
    </row>
    <row r="25" spans="1:12" x14ac:dyDescent="0.25">
      <c r="A25">
        <v>30.2</v>
      </c>
      <c r="B25">
        <v>21.1</v>
      </c>
      <c r="K25" s="5">
        <f t="shared" si="0"/>
        <v>18.794651822507433</v>
      </c>
      <c r="L25" s="5">
        <f t="shared" si="1"/>
        <v>2.3053481774925686</v>
      </c>
    </row>
    <row r="26" spans="1:12" x14ac:dyDescent="0.25">
      <c r="A26">
        <v>33.5</v>
      </c>
      <c r="B26">
        <v>21.1</v>
      </c>
      <c r="K26" s="5">
        <f t="shared" si="0"/>
        <v>22.125091773644808</v>
      </c>
      <c r="L26" s="5">
        <f t="shared" si="1"/>
        <v>-1.0250917736448066</v>
      </c>
    </row>
    <row r="27" spans="1:12" x14ac:dyDescent="0.25">
      <c r="A27">
        <v>33.9</v>
      </c>
      <c r="B27">
        <v>21</v>
      </c>
      <c r="K27" s="5">
        <f t="shared" si="0"/>
        <v>22.528781464691765</v>
      </c>
      <c r="L27" s="5">
        <f t="shared" si="1"/>
        <v>-1.5287814646917646</v>
      </c>
    </row>
    <row r="28" spans="1:12" x14ac:dyDescent="0.25">
      <c r="A28">
        <v>31.4</v>
      </c>
      <c r="B28">
        <v>20.8</v>
      </c>
      <c r="K28" s="5">
        <f t="shared" si="0"/>
        <v>20.005720895648295</v>
      </c>
      <c r="L28" s="5">
        <f t="shared" si="1"/>
        <v>0.79427910435170546</v>
      </c>
    </row>
    <row r="29" spans="1:12" x14ac:dyDescent="0.25">
      <c r="A29">
        <v>31.9</v>
      </c>
      <c r="B29">
        <v>20.7</v>
      </c>
      <c r="K29" s="5">
        <f t="shared" si="0"/>
        <v>20.510333009456989</v>
      </c>
      <c r="L29" s="5">
        <f t="shared" si="1"/>
        <v>0.18966699054301017</v>
      </c>
    </row>
    <row r="30" spans="1:12" x14ac:dyDescent="0.25">
      <c r="A30">
        <v>31.3</v>
      </c>
      <c r="B30">
        <v>20.100000000000001</v>
      </c>
      <c r="K30" s="5">
        <f t="shared" si="0"/>
        <v>19.904798472886558</v>
      </c>
      <c r="L30" s="5">
        <f t="shared" si="1"/>
        <v>0.19520152711344352</v>
      </c>
    </row>
    <row r="31" spans="1:12" x14ac:dyDescent="0.25">
      <c r="A31">
        <v>34.700000000000003</v>
      </c>
      <c r="B31">
        <v>20</v>
      </c>
      <c r="K31" s="5">
        <f t="shared" si="0"/>
        <v>23.336160846785678</v>
      </c>
      <c r="L31" s="5">
        <f t="shared" si="1"/>
        <v>-3.3361608467856776</v>
      </c>
    </row>
    <row r="32" spans="1:12" x14ac:dyDescent="0.25">
      <c r="A32">
        <v>26.6</v>
      </c>
      <c r="B32">
        <v>20</v>
      </c>
      <c r="K32" s="5">
        <f t="shared" si="0"/>
        <v>15.161444603084838</v>
      </c>
      <c r="L32" s="5">
        <f t="shared" si="1"/>
        <v>4.8385553969151616</v>
      </c>
    </row>
    <row r="33" spans="1:12" x14ac:dyDescent="0.25">
      <c r="A33">
        <v>30.3</v>
      </c>
      <c r="B33">
        <v>19.8</v>
      </c>
      <c r="K33" s="5">
        <f t="shared" si="0"/>
        <v>18.895574245269174</v>
      </c>
      <c r="L33" s="5">
        <f t="shared" si="1"/>
        <v>0.90442575473082698</v>
      </c>
    </row>
    <row r="34" spans="1:12" x14ac:dyDescent="0.25">
      <c r="A34">
        <v>30</v>
      </c>
      <c r="B34">
        <v>19.5</v>
      </c>
      <c r="K34" s="5">
        <f t="shared" si="0"/>
        <v>18.592806976983955</v>
      </c>
      <c r="L34" s="5">
        <f t="shared" si="1"/>
        <v>0.90719302301604543</v>
      </c>
    </row>
    <row r="35" spans="1:12" x14ac:dyDescent="0.25">
      <c r="A35">
        <v>30.9</v>
      </c>
      <c r="B35">
        <v>19.100000000000001</v>
      </c>
      <c r="K35" s="5">
        <f t="shared" si="0"/>
        <v>19.501108781839601</v>
      </c>
      <c r="L35" s="5">
        <f t="shared" si="1"/>
        <v>-0.40110878183959997</v>
      </c>
    </row>
    <row r="36" spans="1:12" x14ac:dyDescent="0.25">
      <c r="A36">
        <v>33.6</v>
      </c>
      <c r="B36">
        <v>18.7</v>
      </c>
      <c r="K36" s="5">
        <f t="shared" si="0"/>
        <v>22.226014196406549</v>
      </c>
      <c r="L36" s="5">
        <f t="shared" si="1"/>
        <v>-3.5260141964065497</v>
      </c>
    </row>
    <row r="37" spans="1:12" x14ac:dyDescent="0.25">
      <c r="A37">
        <v>33.1</v>
      </c>
      <c r="B37">
        <v>18.7</v>
      </c>
      <c r="K37" s="5">
        <f t="shared" si="0"/>
        <v>21.721402082597859</v>
      </c>
      <c r="L37" s="5">
        <f t="shared" si="1"/>
        <v>-3.0214020825978594</v>
      </c>
    </row>
    <row r="38" spans="1:12" x14ac:dyDescent="0.25">
      <c r="A38">
        <v>31.1</v>
      </c>
      <c r="B38">
        <v>18.3</v>
      </c>
      <c r="K38" s="5">
        <f t="shared" si="0"/>
        <v>19.702953627363083</v>
      </c>
      <c r="L38" s="5">
        <f t="shared" si="1"/>
        <v>-1.4029536273630825</v>
      </c>
    </row>
    <row r="39" spans="1:12" x14ac:dyDescent="0.25">
      <c r="A39">
        <v>32.6</v>
      </c>
      <c r="B39">
        <v>18.2</v>
      </c>
      <c r="K39" s="5">
        <f t="shared" si="0"/>
        <v>21.216789968789161</v>
      </c>
      <c r="L39" s="5">
        <f t="shared" si="1"/>
        <v>-3.0167899687891619</v>
      </c>
    </row>
    <row r="40" spans="1:12" x14ac:dyDescent="0.25">
      <c r="A40">
        <v>34.799999999999997</v>
      </c>
      <c r="B40">
        <v>18.100000000000001</v>
      </c>
      <c r="K40" s="5">
        <f t="shared" si="0"/>
        <v>23.437083269547411</v>
      </c>
      <c r="L40" s="5">
        <f t="shared" si="1"/>
        <v>-5.33708326954741</v>
      </c>
    </row>
    <row r="41" spans="1:12" x14ac:dyDescent="0.25">
      <c r="A41">
        <v>31.6</v>
      </c>
      <c r="B41">
        <v>18.100000000000001</v>
      </c>
      <c r="K41" s="5">
        <f t="shared" si="0"/>
        <v>20.207565741171777</v>
      </c>
      <c r="L41" s="5">
        <f t="shared" si="1"/>
        <v>-2.1075657411717756</v>
      </c>
    </row>
    <row r="42" spans="1:12" x14ac:dyDescent="0.25">
      <c r="A42">
        <v>31.3</v>
      </c>
      <c r="B42">
        <v>18.100000000000001</v>
      </c>
      <c r="K42" s="5">
        <f t="shared" si="0"/>
        <v>19.904798472886558</v>
      </c>
      <c r="L42" s="5">
        <f t="shared" si="1"/>
        <v>-1.8047984728865565</v>
      </c>
    </row>
    <row r="43" spans="1:12" x14ac:dyDescent="0.25">
      <c r="A43">
        <v>31.8</v>
      </c>
      <c r="B43">
        <v>18</v>
      </c>
      <c r="K43" s="5">
        <f t="shared" si="0"/>
        <v>20.409410586695255</v>
      </c>
      <c r="L43" s="5">
        <f t="shared" si="1"/>
        <v>-2.4094105866952553</v>
      </c>
    </row>
    <row r="44" spans="1:12" x14ac:dyDescent="0.25">
      <c r="A44">
        <v>33.5</v>
      </c>
      <c r="B44">
        <v>17.3</v>
      </c>
      <c r="K44" s="5">
        <f t="shared" si="0"/>
        <v>22.125091773644808</v>
      </c>
      <c r="L44" s="5">
        <f t="shared" si="1"/>
        <v>-4.8250917736448073</v>
      </c>
    </row>
    <row r="45" spans="1:12" x14ac:dyDescent="0.25">
      <c r="A45">
        <v>31.4</v>
      </c>
      <c r="B45">
        <v>17.3</v>
      </c>
      <c r="K45" s="5">
        <f t="shared" si="0"/>
        <v>20.005720895648295</v>
      </c>
      <c r="L45" s="5">
        <f t="shared" si="1"/>
        <v>-2.7057208956482945</v>
      </c>
    </row>
    <row r="46" spans="1:12" x14ac:dyDescent="0.25">
      <c r="A46">
        <v>31.9</v>
      </c>
      <c r="B46">
        <v>16.899999999999999</v>
      </c>
      <c r="K46" s="5">
        <f t="shared" si="0"/>
        <v>20.510333009456989</v>
      </c>
      <c r="L46" s="5">
        <f t="shared" si="1"/>
        <v>-3.6103330094569905</v>
      </c>
    </row>
    <row r="47" spans="1:12" x14ac:dyDescent="0.25">
      <c r="A47">
        <v>34.200000000000003</v>
      </c>
      <c r="B47">
        <v>16.899999999999999</v>
      </c>
      <c r="K47" s="5">
        <f t="shared" si="0"/>
        <v>22.831548732976987</v>
      </c>
      <c r="L47" s="5">
        <f t="shared" si="1"/>
        <v>-5.9315487329769887</v>
      </c>
    </row>
    <row r="48" spans="1:12" x14ac:dyDescent="0.25">
      <c r="A48">
        <v>27.3</v>
      </c>
      <c r="B48">
        <v>16.8</v>
      </c>
      <c r="K48" s="5">
        <f t="shared" si="0"/>
        <v>15.867901562417011</v>
      </c>
      <c r="L48" s="5">
        <f t="shared" si="1"/>
        <v>0.93209843758299016</v>
      </c>
    </row>
    <row r="49" spans="1:12" x14ac:dyDescent="0.25">
      <c r="A49">
        <v>28.1</v>
      </c>
      <c r="B49">
        <v>16.8</v>
      </c>
      <c r="K49" s="5">
        <f t="shared" si="0"/>
        <v>16.67528094451092</v>
      </c>
      <c r="L49" s="5">
        <f t="shared" si="1"/>
        <v>0.12471905548908069</v>
      </c>
    </row>
    <row r="50" spans="1:12" x14ac:dyDescent="0.25">
      <c r="A50">
        <v>31.8</v>
      </c>
      <c r="B50">
        <v>16.7</v>
      </c>
      <c r="K50" s="5">
        <f t="shared" si="0"/>
        <v>20.409410586695255</v>
      </c>
      <c r="L50" s="5">
        <f t="shared" si="1"/>
        <v>-3.709410586695256</v>
      </c>
    </row>
    <row r="51" spans="1:12" x14ac:dyDescent="0.25">
      <c r="A51">
        <v>33.6</v>
      </c>
      <c r="B51">
        <v>16.600000000000001</v>
      </c>
      <c r="K51" s="5">
        <f t="shared" si="0"/>
        <v>22.226014196406549</v>
      </c>
      <c r="L51" s="5">
        <f t="shared" si="1"/>
        <v>-5.6260141964065475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kanyi</cp:lastModifiedBy>
  <dcterms:created xsi:type="dcterms:W3CDTF">2020-05-04T21:01:51Z</dcterms:created>
  <dcterms:modified xsi:type="dcterms:W3CDTF">2020-11-10T00:31:01Z</dcterms:modified>
</cp:coreProperties>
</file>